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"/>
  </bookViews>
  <sheets>
    <sheet name="可利用材明细" sheetId="1" r:id="rId1"/>
    <sheet name="余材现货" sheetId="2" r:id="rId2"/>
  </sheets>
  <calcPr calcId="144525"/>
</workbook>
</file>

<file path=xl/sharedStrings.xml><?xml version="1.0" encoding="utf-8"?>
<sst xmlns="http://schemas.openxmlformats.org/spreadsheetml/2006/main" count="464" uniqueCount="129">
  <si>
    <t>材料号</t>
  </si>
  <si>
    <t>准发时刻</t>
  </si>
  <si>
    <t>预合同号</t>
  </si>
  <si>
    <t>产品规范码</t>
  </si>
  <si>
    <t>产品名称</t>
  </si>
  <si>
    <t>厚度</t>
  </si>
  <si>
    <t>宽度</t>
  </si>
  <si>
    <t>长度</t>
  </si>
  <si>
    <t>材料实际重量</t>
  </si>
  <si>
    <t>牌号（钢级）</t>
  </si>
  <si>
    <t>余材原因代码</t>
  </si>
  <si>
    <t>缺陷描述</t>
  </si>
  <si>
    <r>
      <t>9</t>
    </r>
    <r>
      <rPr>
        <sz val="8"/>
        <rFont val="宋体"/>
        <charset val="134"/>
      </rPr>
      <t>月</t>
    </r>
    <r>
      <rPr>
        <sz val="8"/>
        <rFont val="Arial"/>
        <family val="2"/>
        <charset val="0"/>
      </rPr>
      <t>6</t>
    </r>
    <r>
      <rPr>
        <sz val="8"/>
        <rFont val="宋体"/>
        <charset val="134"/>
      </rPr>
      <t>日指导价</t>
    </r>
  </si>
  <si>
    <t>竞拍起拍价</t>
  </si>
  <si>
    <t>起拍价总额</t>
  </si>
  <si>
    <t>变动成本</t>
  </si>
  <si>
    <t>边际效益</t>
  </si>
  <si>
    <t>效益总额</t>
  </si>
  <si>
    <t>备注</t>
  </si>
  <si>
    <t>3H3000122805</t>
  </si>
  <si>
    <t>20230904161835</t>
  </si>
  <si>
    <t>IB23H00001</t>
  </si>
  <si>
    <t>IZN09I4000002</t>
  </si>
  <si>
    <t>热轧可利用材</t>
  </si>
  <si>
    <t>H-Q235B</t>
  </si>
  <si>
    <t>24-板型缺陷（轧钢）</t>
  </si>
  <si>
    <t>IG08单边浪</t>
  </si>
  <si>
    <t>可利用材无牌号组距加价</t>
  </si>
  <si>
    <t>3H3000122703</t>
  </si>
  <si>
    <t>20230904111819</t>
  </si>
  <si>
    <t>3H3000122702</t>
  </si>
  <si>
    <t>3H3000122701</t>
  </si>
  <si>
    <t>3H3000122105</t>
  </si>
  <si>
    <t>IZN02I7500002</t>
  </si>
  <si>
    <t>Q235B</t>
  </si>
  <si>
    <t>IG12碎边浪</t>
  </si>
  <si>
    <t>3H3000121405</t>
  </si>
  <si>
    <t>3H3000121305</t>
  </si>
  <si>
    <t>3H3000121005</t>
  </si>
  <si>
    <t>3H3000120605</t>
  </si>
  <si>
    <t>20230825171816</t>
  </si>
  <si>
    <t>3H3000120405</t>
  </si>
  <si>
    <t>3H3000120305</t>
  </si>
  <si>
    <t>3H3000120005</t>
  </si>
  <si>
    <t>20230827111808</t>
  </si>
  <si>
    <t>3H3000118705</t>
  </si>
  <si>
    <t>20230823163735</t>
  </si>
  <si>
    <t>3H3000115505</t>
  </si>
  <si>
    <t>20230821121910</t>
  </si>
  <si>
    <t>IG10中浪</t>
  </si>
  <si>
    <t>3H3000114004</t>
  </si>
  <si>
    <t>20230815181806</t>
  </si>
  <si>
    <t>3H3000114003</t>
  </si>
  <si>
    <t>3H3000114002</t>
  </si>
  <si>
    <t>3H3000114001</t>
  </si>
  <si>
    <t>3H3000112906</t>
  </si>
  <si>
    <t>20230812222915</t>
  </si>
  <si>
    <t>3H3000112606</t>
  </si>
  <si>
    <t>20230811104950</t>
  </si>
  <si>
    <t>3H3000112305</t>
  </si>
  <si>
    <t>20230809121808</t>
  </si>
  <si>
    <t>3H3000112204</t>
  </si>
  <si>
    <t>3H3000112201</t>
  </si>
  <si>
    <t>3H3000111305</t>
  </si>
  <si>
    <t>20230807131815</t>
  </si>
  <si>
    <t>3H3000111205</t>
  </si>
  <si>
    <t>3H3000111105</t>
  </si>
  <si>
    <t>20230808121814</t>
  </si>
  <si>
    <t>23489300040</t>
  </si>
  <si>
    <t>20230831105418</t>
  </si>
  <si>
    <t>IZN02I7500001</t>
  </si>
  <si>
    <t>C</t>
  </si>
  <si>
    <t>22-边部缺陷（炼钢）</t>
  </si>
  <si>
    <t>IF02边裂（炼钢）</t>
  </si>
  <si>
    <t>23483200102</t>
  </si>
  <si>
    <t>20230904111811</t>
  </si>
  <si>
    <t>26-尺寸、形状不合格（轧钢）</t>
  </si>
  <si>
    <t>IH16厚宽不合（厚度和宽度均不合）</t>
  </si>
  <si>
    <t>23456700390</t>
  </si>
  <si>
    <t>20230905171802</t>
  </si>
  <si>
    <t>23450300240</t>
  </si>
  <si>
    <t>IZN02I7100001</t>
  </si>
  <si>
    <t>Q215A</t>
  </si>
  <si>
    <t>3H3000122505</t>
  </si>
  <si>
    <t>IAN02I7500005</t>
  </si>
  <si>
    <t>热轧横切钢板</t>
  </si>
  <si>
    <t>3H3000121906</t>
  </si>
  <si>
    <t>3H3000121703</t>
  </si>
  <si>
    <t>3H3000121702</t>
  </si>
  <si>
    <t>3H3000121701</t>
  </si>
  <si>
    <t>3H3000119406</t>
  </si>
  <si>
    <t>3H3000118905</t>
  </si>
  <si>
    <t>IAN02I7500001</t>
  </si>
  <si>
    <t>IT05-计划改规</t>
  </si>
  <si>
    <t>IE09计划改规</t>
  </si>
  <si>
    <t>3H3000118904</t>
  </si>
  <si>
    <t>3H3000118903</t>
  </si>
  <si>
    <t>3H3000115406</t>
  </si>
  <si>
    <t>23485600010</t>
  </si>
  <si>
    <t>IQN02I7500001</t>
  </si>
  <si>
    <t>热轧直发卷</t>
  </si>
  <si>
    <t>29-尺寸、形状不合格（新品）</t>
  </si>
  <si>
    <t>IH07宽度全长窄</t>
  </si>
  <si>
    <t>23481100360</t>
  </si>
  <si>
    <t>IQN02I7700022</t>
  </si>
  <si>
    <t>Q235C</t>
  </si>
  <si>
    <t>IT26-尺寸、形状不合格（轧钢）</t>
  </si>
  <si>
    <t>IE19尺寸抽检</t>
  </si>
  <si>
    <t>23478800030</t>
  </si>
  <si>
    <t>02-余材二次改判（管理）</t>
  </si>
  <si>
    <t>IE12余材改判</t>
  </si>
  <si>
    <t>23474900150</t>
  </si>
  <si>
    <t>IQN02I7500004</t>
  </si>
  <si>
    <t>10-表面缺陷（新品）</t>
  </si>
  <si>
    <t>IA05氧化铁皮</t>
  </si>
  <si>
    <t>23474900080</t>
  </si>
  <si>
    <t>IH10厚度头薄</t>
  </si>
  <si>
    <t>23470500010</t>
  </si>
  <si>
    <t>20230827111802</t>
  </si>
  <si>
    <t>INN09I4000001</t>
  </si>
  <si>
    <t>热轧花纹钢卷</t>
  </si>
  <si>
    <t/>
  </si>
  <si>
    <t>23459200010</t>
  </si>
  <si>
    <t>20230825120450</t>
  </si>
  <si>
    <t>IH08宽度全长宽</t>
  </si>
  <si>
    <t>23397800010</t>
  </si>
  <si>
    <t>20230816111802</t>
  </si>
  <si>
    <t>IQN02I7500018</t>
  </si>
  <si>
    <t>IE03漏取样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</si>
</sst>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0_ "/>
  </numFmts>
  <fonts count="28">
    <font>
      <sz val="11"/>
      <color theme="1"/>
      <name val="宋体"/>
      <charset val="134"/>
      <scheme val="minor"/>
    </font>
    <font>
      <sz val="8"/>
      <name val="Arial"/>
      <family val="2"/>
      <charset val="0"/>
    </font>
    <font>
      <sz val="10"/>
      <name val="Arial"/>
      <family val="2"/>
      <charset val="0"/>
    </font>
    <font>
      <sz val="8"/>
      <color indexed="8"/>
      <name val="宋体"/>
      <charset val="134"/>
    </font>
    <font>
      <sz val="8"/>
      <color rgb="FF000000"/>
      <name val="宋体"/>
      <charset val="134"/>
    </font>
    <font>
      <sz val="8"/>
      <color indexed="8"/>
      <name val="Arial"/>
      <family val="2"/>
      <charset val="0"/>
    </font>
    <font>
      <sz val="8"/>
      <name val="宋体"/>
      <charset val="134"/>
    </font>
    <font>
      <sz val="10"/>
      <color rgb="FFFF0000"/>
      <name val="Arial"/>
      <family val="2"/>
      <charset val="0"/>
    </font>
    <font>
      <sz val="10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5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17" borderId="5" applyNumberFormat="0" applyAlignment="0" applyProtection="0">
      <alignment vertical="center"/>
    </xf>
    <xf numFmtId="0" fontId="24" fillId="17" borderId="3" applyNumberFormat="0" applyAlignment="0" applyProtection="0">
      <alignment vertical="center"/>
    </xf>
    <xf numFmtId="0" fontId="25" fillId="23" borderId="7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Fill="1" applyBorder="1" applyAlignment="1">
      <alignment horizontal="center" vertical="center"/>
    </xf>
    <xf numFmtId="176" fontId="7" fillId="3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2"/>
  <sheetViews>
    <sheetView workbookViewId="0">
      <selection activeCell="A1" sqref="$A1:$XFD1048576"/>
    </sheetView>
  </sheetViews>
  <sheetFormatPr defaultColWidth="8" defaultRowHeight="12.75"/>
  <cols>
    <col min="1" max="1" width="13" style="2" customWidth="1"/>
    <col min="2" max="2" width="14" style="2" customWidth="1"/>
    <col min="3" max="3" width="11" style="2" customWidth="1"/>
    <col min="4" max="4" width="12.25" style="2" customWidth="1"/>
    <col min="5" max="5" width="12.125" style="2" customWidth="1"/>
    <col min="6" max="8" width="8.875" style="2" customWidth="1"/>
    <col min="9" max="9" width="9" style="2" customWidth="1"/>
    <col min="10" max="10" width="9.875" style="2" customWidth="1"/>
    <col min="11" max="11" width="20" style="2" customWidth="1"/>
    <col min="12" max="12" width="11.375" style="2" customWidth="1"/>
    <col min="13" max="13" width="9.5" style="2" customWidth="1"/>
    <col min="14" max="14" width="11.75" style="2" customWidth="1"/>
    <col min="15" max="15" width="11.75" style="11" customWidth="1"/>
    <col min="16" max="16" width="12.375" style="2" customWidth="1"/>
    <col min="17" max="17" width="9.125" style="11" customWidth="1"/>
    <col min="18" max="18" width="9.625" style="11" customWidth="1"/>
    <col min="19" max="19" width="22" style="2" customWidth="1"/>
    <col min="20" max="16384" width="8" style="2"/>
  </cols>
  <sheetData>
    <row r="1" s="1" customFormat="1" ht="18" customHeight="1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7" t="s">
        <v>12</v>
      </c>
      <c r="N1" s="8" t="s">
        <v>13</v>
      </c>
      <c r="O1" s="9" t="s">
        <v>14</v>
      </c>
      <c r="P1" s="8" t="s">
        <v>15</v>
      </c>
      <c r="Q1" s="9" t="s">
        <v>16</v>
      </c>
      <c r="R1" s="9" t="s">
        <v>17</v>
      </c>
      <c r="S1" s="8" t="s">
        <v>18</v>
      </c>
    </row>
    <row r="2" s="2" customFormat="1" ht="18" customHeight="1" spans="1:19">
      <c r="A2" s="6" t="s">
        <v>19</v>
      </c>
      <c r="B2" s="6" t="s">
        <v>20</v>
      </c>
      <c r="C2" s="6" t="s">
        <v>21</v>
      </c>
      <c r="D2" s="6" t="s">
        <v>22</v>
      </c>
      <c r="E2" s="6" t="s">
        <v>23</v>
      </c>
      <c r="F2" s="6">
        <v>2.15</v>
      </c>
      <c r="G2" s="6">
        <v>1250</v>
      </c>
      <c r="H2" s="6">
        <v>4000</v>
      </c>
      <c r="I2" s="10">
        <v>2.16</v>
      </c>
      <c r="J2" s="6" t="s">
        <v>24</v>
      </c>
      <c r="K2" s="6" t="s">
        <v>25</v>
      </c>
      <c r="L2" s="6" t="s">
        <v>26</v>
      </c>
      <c r="M2" s="2">
        <v>4320</v>
      </c>
      <c r="N2" s="2">
        <f t="shared" ref="N2:N31" si="0">M2*0.8</f>
        <v>3456</v>
      </c>
      <c r="O2" s="11">
        <f t="shared" ref="O2:O31" si="1">N2*I2</f>
        <v>7464.96</v>
      </c>
      <c r="P2" s="2">
        <v>2924</v>
      </c>
      <c r="Q2" s="11">
        <f t="shared" ref="Q2:Q31" si="2">N2/1.13-P2</f>
        <v>134.407079646018</v>
      </c>
      <c r="R2" s="11">
        <f t="shared" ref="R2:R31" si="3">Q2*I2</f>
        <v>290.319292035398</v>
      </c>
      <c r="S2" s="13" t="s">
        <v>27</v>
      </c>
    </row>
    <row r="3" s="2" customFormat="1" ht="18" customHeight="1" spans="1:19">
      <c r="A3" s="6" t="s">
        <v>28</v>
      </c>
      <c r="B3" s="6" t="s">
        <v>29</v>
      </c>
      <c r="C3" s="6" t="s">
        <v>21</v>
      </c>
      <c r="D3" s="6" t="s">
        <v>22</v>
      </c>
      <c r="E3" s="6" t="s">
        <v>23</v>
      </c>
      <c r="F3" s="6">
        <v>2.9</v>
      </c>
      <c r="G3" s="6">
        <v>1500</v>
      </c>
      <c r="H3" s="6">
        <v>6000</v>
      </c>
      <c r="I3" s="10">
        <v>7.46</v>
      </c>
      <c r="J3" s="6" t="s">
        <v>24</v>
      </c>
      <c r="K3" s="6" t="s">
        <v>25</v>
      </c>
      <c r="L3" s="6" t="s">
        <v>26</v>
      </c>
      <c r="M3" s="2">
        <v>4320</v>
      </c>
      <c r="N3" s="2">
        <f t="shared" si="0"/>
        <v>3456</v>
      </c>
      <c r="O3" s="11">
        <f t="shared" si="1"/>
        <v>25781.76</v>
      </c>
      <c r="P3" s="2">
        <v>2924</v>
      </c>
      <c r="Q3" s="11">
        <f t="shared" si="2"/>
        <v>134.407079646018</v>
      </c>
      <c r="R3" s="11">
        <f t="shared" si="3"/>
        <v>1002.67681415929</v>
      </c>
      <c r="S3" s="13" t="s">
        <v>27</v>
      </c>
    </row>
    <row r="4" s="2" customFormat="1" ht="18" customHeight="1" spans="1:19">
      <c r="A4" s="6" t="s">
        <v>30</v>
      </c>
      <c r="B4" s="6" t="s">
        <v>29</v>
      </c>
      <c r="C4" s="6" t="s">
        <v>21</v>
      </c>
      <c r="D4" s="6" t="s">
        <v>22</v>
      </c>
      <c r="E4" s="6" t="s">
        <v>23</v>
      </c>
      <c r="F4" s="6">
        <v>2.9</v>
      </c>
      <c r="G4" s="6">
        <v>1500</v>
      </c>
      <c r="H4" s="6">
        <v>6000</v>
      </c>
      <c r="I4" s="10">
        <v>6.36</v>
      </c>
      <c r="J4" s="6" t="s">
        <v>24</v>
      </c>
      <c r="K4" s="6" t="s">
        <v>25</v>
      </c>
      <c r="L4" s="6" t="s">
        <v>26</v>
      </c>
      <c r="M4" s="2">
        <v>4320</v>
      </c>
      <c r="N4" s="2">
        <f t="shared" si="0"/>
        <v>3456</v>
      </c>
      <c r="O4" s="11">
        <f t="shared" si="1"/>
        <v>21980.16</v>
      </c>
      <c r="P4" s="2">
        <v>2924</v>
      </c>
      <c r="Q4" s="11">
        <f t="shared" si="2"/>
        <v>134.407079646018</v>
      </c>
      <c r="R4" s="11">
        <f t="shared" si="3"/>
        <v>854.829026548673</v>
      </c>
      <c r="S4" s="13" t="s">
        <v>27</v>
      </c>
    </row>
    <row r="5" s="2" customFormat="1" ht="18" customHeight="1" spans="1:19">
      <c r="A5" s="6" t="s">
        <v>31</v>
      </c>
      <c r="B5" s="6" t="s">
        <v>29</v>
      </c>
      <c r="C5" s="6" t="s">
        <v>21</v>
      </c>
      <c r="D5" s="6" t="s">
        <v>22</v>
      </c>
      <c r="E5" s="6" t="s">
        <v>23</v>
      </c>
      <c r="F5" s="6">
        <v>2.9</v>
      </c>
      <c r="G5" s="6">
        <v>1500</v>
      </c>
      <c r="H5" s="6">
        <v>6000</v>
      </c>
      <c r="I5" s="10">
        <v>7.4</v>
      </c>
      <c r="J5" s="6" t="s">
        <v>24</v>
      </c>
      <c r="K5" s="6" t="s">
        <v>25</v>
      </c>
      <c r="L5" s="6" t="s">
        <v>26</v>
      </c>
      <c r="M5" s="2">
        <v>4320</v>
      </c>
      <c r="N5" s="2">
        <f t="shared" si="0"/>
        <v>3456</v>
      </c>
      <c r="O5" s="11">
        <f t="shared" si="1"/>
        <v>25574.4</v>
      </c>
      <c r="P5" s="2">
        <v>2924</v>
      </c>
      <c r="Q5" s="11">
        <f t="shared" si="2"/>
        <v>134.407079646018</v>
      </c>
      <c r="R5" s="11">
        <f t="shared" si="3"/>
        <v>994.612389380532</v>
      </c>
      <c r="S5" s="13" t="s">
        <v>27</v>
      </c>
    </row>
    <row r="6" s="2" customFormat="1" ht="18" customHeight="1" spans="1:19">
      <c r="A6" s="6" t="s">
        <v>32</v>
      </c>
      <c r="B6" s="6" t="s">
        <v>29</v>
      </c>
      <c r="C6" s="6" t="s">
        <v>21</v>
      </c>
      <c r="D6" s="6" t="s">
        <v>33</v>
      </c>
      <c r="E6" s="6" t="s">
        <v>23</v>
      </c>
      <c r="F6" s="6">
        <v>3.61</v>
      </c>
      <c r="G6" s="6">
        <v>1500</v>
      </c>
      <c r="H6" s="6">
        <v>6000</v>
      </c>
      <c r="I6" s="10">
        <v>1.52</v>
      </c>
      <c r="J6" s="6" t="s">
        <v>34</v>
      </c>
      <c r="K6" s="6" t="s">
        <v>25</v>
      </c>
      <c r="L6" s="6" t="s">
        <v>35</v>
      </c>
      <c r="M6" s="2">
        <v>4320</v>
      </c>
      <c r="N6" s="2">
        <f t="shared" si="0"/>
        <v>3456</v>
      </c>
      <c r="O6" s="11">
        <f t="shared" si="1"/>
        <v>5253.12</v>
      </c>
      <c r="P6" s="2">
        <v>2899</v>
      </c>
      <c r="Q6" s="11">
        <f t="shared" si="2"/>
        <v>159.407079646018</v>
      </c>
      <c r="R6" s="11">
        <f t="shared" si="3"/>
        <v>242.298761061947</v>
      </c>
      <c r="S6" s="13" t="s">
        <v>27</v>
      </c>
    </row>
    <row r="7" s="2" customFormat="1" ht="18" customHeight="1" spans="1:19">
      <c r="A7" s="6" t="s">
        <v>36</v>
      </c>
      <c r="B7" s="6" t="s">
        <v>29</v>
      </c>
      <c r="C7" s="6" t="s">
        <v>21</v>
      </c>
      <c r="D7" s="6" t="s">
        <v>22</v>
      </c>
      <c r="E7" s="6" t="s">
        <v>23</v>
      </c>
      <c r="F7" s="6">
        <v>2.15</v>
      </c>
      <c r="G7" s="6">
        <v>1250</v>
      </c>
      <c r="H7" s="6">
        <v>4000</v>
      </c>
      <c r="I7" s="10">
        <v>2.3</v>
      </c>
      <c r="J7" s="6" t="s">
        <v>24</v>
      </c>
      <c r="K7" s="6" t="s">
        <v>25</v>
      </c>
      <c r="L7" s="6" t="s">
        <v>35</v>
      </c>
      <c r="M7" s="2">
        <v>4320</v>
      </c>
      <c r="N7" s="2">
        <f t="shared" si="0"/>
        <v>3456</v>
      </c>
      <c r="O7" s="11">
        <f t="shared" si="1"/>
        <v>7948.8</v>
      </c>
      <c r="P7" s="2">
        <v>2924</v>
      </c>
      <c r="Q7" s="11">
        <f t="shared" si="2"/>
        <v>134.407079646018</v>
      </c>
      <c r="R7" s="11">
        <f t="shared" si="3"/>
        <v>309.136283185841</v>
      </c>
      <c r="S7" s="13" t="s">
        <v>27</v>
      </c>
    </row>
    <row r="8" s="2" customFormat="1" ht="18" customHeight="1" spans="1:19">
      <c r="A8" s="6" t="s">
        <v>37</v>
      </c>
      <c r="B8" s="6" t="s">
        <v>29</v>
      </c>
      <c r="C8" s="6" t="s">
        <v>21</v>
      </c>
      <c r="D8" s="6" t="s">
        <v>22</v>
      </c>
      <c r="E8" s="6" t="s">
        <v>23</v>
      </c>
      <c r="F8" s="6">
        <v>2.15</v>
      </c>
      <c r="G8" s="6">
        <v>1250</v>
      </c>
      <c r="H8" s="6">
        <v>4000</v>
      </c>
      <c r="I8" s="10">
        <v>1.1</v>
      </c>
      <c r="J8" s="6" t="s">
        <v>24</v>
      </c>
      <c r="K8" s="6" t="s">
        <v>25</v>
      </c>
      <c r="L8" s="6" t="s">
        <v>26</v>
      </c>
      <c r="M8" s="2">
        <v>4320</v>
      </c>
      <c r="N8" s="2">
        <f t="shared" si="0"/>
        <v>3456</v>
      </c>
      <c r="O8" s="11">
        <f t="shared" si="1"/>
        <v>3801.6</v>
      </c>
      <c r="P8" s="2">
        <v>2924</v>
      </c>
      <c r="Q8" s="11">
        <f t="shared" si="2"/>
        <v>134.407079646018</v>
      </c>
      <c r="R8" s="11">
        <f t="shared" si="3"/>
        <v>147.84778761062</v>
      </c>
      <c r="S8" s="13" t="s">
        <v>27</v>
      </c>
    </row>
    <row r="9" s="2" customFormat="1" ht="18" customHeight="1" spans="1:19">
      <c r="A9" s="6" t="s">
        <v>38</v>
      </c>
      <c r="B9" s="6" t="s">
        <v>29</v>
      </c>
      <c r="C9" s="6" t="s">
        <v>21</v>
      </c>
      <c r="D9" s="6" t="s">
        <v>22</v>
      </c>
      <c r="E9" s="6" t="s">
        <v>23</v>
      </c>
      <c r="F9" s="6">
        <v>2.15</v>
      </c>
      <c r="G9" s="6">
        <v>1250</v>
      </c>
      <c r="H9" s="6">
        <v>4000</v>
      </c>
      <c r="I9" s="10">
        <v>1.46</v>
      </c>
      <c r="J9" s="6" t="s">
        <v>24</v>
      </c>
      <c r="K9" s="6" t="s">
        <v>25</v>
      </c>
      <c r="L9" s="6" t="s">
        <v>26</v>
      </c>
      <c r="M9" s="2">
        <v>4320</v>
      </c>
      <c r="N9" s="2">
        <f t="shared" si="0"/>
        <v>3456</v>
      </c>
      <c r="O9" s="11">
        <f t="shared" si="1"/>
        <v>5045.76</v>
      </c>
      <c r="P9" s="2">
        <v>2924</v>
      </c>
      <c r="Q9" s="11">
        <f t="shared" si="2"/>
        <v>134.407079646018</v>
      </c>
      <c r="R9" s="11">
        <f t="shared" si="3"/>
        <v>196.234336283186</v>
      </c>
      <c r="S9" s="13" t="s">
        <v>27</v>
      </c>
    </row>
    <row r="10" s="2" customFormat="1" ht="18" customHeight="1" spans="1:19">
      <c r="A10" s="6" t="s">
        <v>39</v>
      </c>
      <c r="B10" s="6" t="s">
        <v>40</v>
      </c>
      <c r="C10" s="6" t="s">
        <v>21</v>
      </c>
      <c r="D10" s="6" t="s">
        <v>33</v>
      </c>
      <c r="E10" s="6" t="s">
        <v>23</v>
      </c>
      <c r="F10" s="6">
        <v>2.69</v>
      </c>
      <c r="G10" s="6">
        <v>1250</v>
      </c>
      <c r="H10" s="6">
        <v>4000</v>
      </c>
      <c r="I10" s="10">
        <v>0.44</v>
      </c>
      <c r="J10" s="6" t="s">
        <v>34</v>
      </c>
      <c r="K10" s="6" t="s">
        <v>25</v>
      </c>
      <c r="L10" s="6" t="s">
        <v>26</v>
      </c>
      <c r="M10" s="2">
        <v>4320</v>
      </c>
      <c r="N10" s="2">
        <f t="shared" si="0"/>
        <v>3456</v>
      </c>
      <c r="O10" s="11">
        <f t="shared" si="1"/>
        <v>1520.64</v>
      </c>
      <c r="P10" s="2">
        <v>2899</v>
      </c>
      <c r="Q10" s="11">
        <f t="shared" si="2"/>
        <v>159.407079646018</v>
      </c>
      <c r="R10" s="11">
        <f t="shared" si="3"/>
        <v>70.1391150442478</v>
      </c>
      <c r="S10" s="13" t="s">
        <v>27</v>
      </c>
    </row>
    <row r="11" s="2" customFormat="1" ht="18" customHeight="1" spans="1:19">
      <c r="A11" s="6" t="s">
        <v>41</v>
      </c>
      <c r="B11" s="6" t="s">
        <v>40</v>
      </c>
      <c r="C11" s="6" t="s">
        <v>21</v>
      </c>
      <c r="D11" s="6" t="s">
        <v>33</v>
      </c>
      <c r="E11" s="6" t="s">
        <v>23</v>
      </c>
      <c r="F11" s="6">
        <v>3.66</v>
      </c>
      <c r="G11" s="6">
        <v>1500</v>
      </c>
      <c r="H11" s="6">
        <v>6000</v>
      </c>
      <c r="I11" s="10">
        <v>0.76</v>
      </c>
      <c r="J11" s="6" t="s">
        <v>34</v>
      </c>
      <c r="K11" s="6" t="s">
        <v>25</v>
      </c>
      <c r="L11" s="6" t="s">
        <v>26</v>
      </c>
      <c r="M11" s="2">
        <v>4320</v>
      </c>
      <c r="N11" s="2">
        <f t="shared" si="0"/>
        <v>3456</v>
      </c>
      <c r="O11" s="11">
        <f t="shared" si="1"/>
        <v>2626.56</v>
      </c>
      <c r="P11" s="2">
        <v>2899</v>
      </c>
      <c r="Q11" s="11">
        <f t="shared" si="2"/>
        <v>159.407079646018</v>
      </c>
      <c r="R11" s="11">
        <f t="shared" si="3"/>
        <v>121.149380530974</v>
      </c>
      <c r="S11" s="13" t="s">
        <v>27</v>
      </c>
    </row>
    <row r="12" s="2" customFormat="1" ht="18" customHeight="1" spans="1:19">
      <c r="A12" s="6" t="s">
        <v>42</v>
      </c>
      <c r="B12" s="6" t="s">
        <v>29</v>
      </c>
      <c r="C12" s="6" t="s">
        <v>21</v>
      </c>
      <c r="D12" s="6" t="s">
        <v>22</v>
      </c>
      <c r="E12" s="6" t="s">
        <v>23</v>
      </c>
      <c r="F12" s="6">
        <v>3.8</v>
      </c>
      <c r="G12" s="6">
        <v>1500</v>
      </c>
      <c r="H12" s="6">
        <v>6000</v>
      </c>
      <c r="I12" s="10">
        <v>2.72</v>
      </c>
      <c r="J12" s="6" t="s">
        <v>24</v>
      </c>
      <c r="K12" s="6" t="s">
        <v>25</v>
      </c>
      <c r="L12" s="6" t="s">
        <v>26</v>
      </c>
      <c r="M12" s="2">
        <v>4320</v>
      </c>
      <c r="N12" s="2">
        <f t="shared" si="0"/>
        <v>3456</v>
      </c>
      <c r="O12" s="11">
        <f t="shared" si="1"/>
        <v>9400.32</v>
      </c>
      <c r="P12" s="2">
        <v>2924</v>
      </c>
      <c r="Q12" s="11">
        <f t="shared" si="2"/>
        <v>134.407079646018</v>
      </c>
      <c r="R12" s="11">
        <f t="shared" si="3"/>
        <v>365.587256637168</v>
      </c>
      <c r="S12" s="13" t="s">
        <v>27</v>
      </c>
    </row>
    <row r="13" s="2" customFormat="1" ht="18" customHeight="1" spans="1:19">
      <c r="A13" s="6" t="s">
        <v>43</v>
      </c>
      <c r="B13" s="6" t="s">
        <v>44</v>
      </c>
      <c r="C13" s="6" t="s">
        <v>21</v>
      </c>
      <c r="D13" s="6" t="s">
        <v>22</v>
      </c>
      <c r="E13" s="6" t="s">
        <v>23</v>
      </c>
      <c r="F13" s="6">
        <v>2.15</v>
      </c>
      <c r="G13" s="6">
        <v>1250</v>
      </c>
      <c r="H13" s="6">
        <v>4000</v>
      </c>
      <c r="I13" s="10">
        <v>1.96</v>
      </c>
      <c r="J13" s="6" t="s">
        <v>24</v>
      </c>
      <c r="K13" s="6" t="s">
        <v>25</v>
      </c>
      <c r="L13" s="6" t="s">
        <v>26</v>
      </c>
      <c r="M13" s="2">
        <v>4320</v>
      </c>
      <c r="N13" s="2">
        <f t="shared" si="0"/>
        <v>3456</v>
      </c>
      <c r="O13" s="11">
        <f t="shared" si="1"/>
        <v>6773.76</v>
      </c>
      <c r="P13" s="2">
        <v>2924</v>
      </c>
      <c r="Q13" s="11">
        <f t="shared" si="2"/>
        <v>134.407079646018</v>
      </c>
      <c r="R13" s="11">
        <f t="shared" si="3"/>
        <v>263.437876106195</v>
      </c>
      <c r="S13" s="13" t="s">
        <v>27</v>
      </c>
    </row>
    <row r="14" s="2" customFormat="1" ht="18" customHeight="1" spans="1:19">
      <c r="A14" s="6" t="s">
        <v>45</v>
      </c>
      <c r="B14" s="6" t="s">
        <v>46</v>
      </c>
      <c r="C14" s="6" t="s">
        <v>21</v>
      </c>
      <c r="D14" s="6" t="s">
        <v>33</v>
      </c>
      <c r="E14" s="6" t="s">
        <v>23</v>
      </c>
      <c r="F14" s="6">
        <v>3.66</v>
      </c>
      <c r="G14" s="6">
        <v>1500</v>
      </c>
      <c r="H14" s="6">
        <v>6000</v>
      </c>
      <c r="I14" s="10">
        <v>2.84</v>
      </c>
      <c r="J14" s="6" t="s">
        <v>34</v>
      </c>
      <c r="K14" s="6" t="s">
        <v>25</v>
      </c>
      <c r="L14" s="6" t="s">
        <v>26</v>
      </c>
      <c r="M14" s="2">
        <v>4320</v>
      </c>
      <c r="N14" s="2">
        <f t="shared" si="0"/>
        <v>3456</v>
      </c>
      <c r="O14" s="11">
        <f t="shared" si="1"/>
        <v>9815.04</v>
      </c>
      <c r="P14" s="2">
        <v>2899</v>
      </c>
      <c r="Q14" s="11">
        <f t="shared" si="2"/>
        <v>159.407079646018</v>
      </c>
      <c r="R14" s="11">
        <f t="shared" si="3"/>
        <v>452.71610619469</v>
      </c>
      <c r="S14" s="13" t="s">
        <v>27</v>
      </c>
    </row>
    <row r="15" s="2" customFormat="1" ht="18" customHeight="1" spans="1:19">
      <c r="A15" s="6" t="s">
        <v>47</v>
      </c>
      <c r="B15" s="6" t="s">
        <v>48</v>
      </c>
      <c r="C15" s="6" t="s">
        <v>21</v>
      </c>
      <c r="D15" s="6" t="s">
        <v>22</v>
      </c>
      <c r="E15" s="6" t="s">
        <v>23</v>
      </c>
      <c r="F15" s="6">
        <v>2.15</v>
      </c>
      <c r="G15" s="6">
        <v>1250</v>
      </c>
      <c r="H15" s="6">
        <v>4000</v>
      </c>
      <c r="I15" s="10">
        <v>2.04</v>
      </c>
      <c r="J15" s="6" t="s">
        <v>24</v>
      </c>
      <c r="K15" s="6" t="s">
        <v>25</v>
      </c>
      <c r="L15" s="6" t="s">
        <v>49</v>
      </c>
      <c r="M15" s="2">
        <v>4320</v>
      </c>
      <c r="N15" s="2">
        <f t="shared" si="0"/>
        <v>3456</v>
      </c>
      <c r="O15" s="11">
        <f t="shared" si="1"/>
        <v>7050.24</v>
      </c>
      <c r="P15" s="2">
        <v>2924</v>
      </c>
      <c r="Q15" s="11">
        <f t="shared" si="2"/>
        <v>134.407079646018</v>
      </c>
      <c r="R15" s="11">
        <f t="shared" si="3"/>
        <v>274.190442477876</v>
      </c>
      <c r="S15" s="13" t="s">
        <v>27</v>
      </c>
    </row>
    <row r="16" s="2" customFormat="1" ht="18" customHeight="1" spans="1:19">
      <c r="A16" s="6" t="s">
        <v>50</v>
      </c>
      <c r="B16" s="6" t="s">
        <v>51</v>
      </c>
      <c r="C16" s="6" t="s">
        <v>21</v>
      </c>
      <c r="D16" s="6" t="s">
        <v>33</v>
      </c>
      <c r="E16" s="6" t="s">
        <v>23</v>
      </c>
      <c r="F16" s="6">
        <v>2.69</v>
      </c>
      <c r="G16" s="6">
        <v>1500</v>
      </c>
      <c r="H16" s="6">
        <v>6000</v>
      </c>
      <c r="I16" s="10">
        <v>6.94</v>
      </c>
      <c r="J16" s="6" t="s">
        <v>34</v>
      </c>
      <c r="K16" s="6" t="s">
        <v>25</v>
      </c>
      <c r="L16" s="6" t="s">
        <v>49</v>
      </c>
      <c r="M16" s="2">
        <v>4320</v>
      </c>
      <c r="N16" s="2">
        <f t="shared" si="0"/>
        <v>3456</v>
      </c>
      <c r="O16" s="11">
        <f t="shared" si="1"/>
        <v>23984.64</v>
      </c>
      <c r="P16" s="2">
        <v>2899</v>
      </c>
      <c r="Q16" s="11">
        <f t="shared" si="2"/>
        <v>159.407079646018</v>
      </c>
      <c r="R16" s="11">
        <f t="shared" si="3"/>
        <v>1106.28513274336</v>
      </c>
      <c r="S16" s="13" t="s">
        <v>27</v>
      </c>
    </row>
    <row r="17" s="2" customFormat="1" ht="18" customHeight="1" spans="1:19">
      <c r="A17" s="6" t="s">
        <v>52</v>
      </c>
      <c r="B17" s="6" t="s">
        <v>51</v>
      </c>
      <c r="C17" s="6" t="s">
        <v>21</v>
      </c>
      <c r="D17" s="6" t="s">
        <v>33</v>
      </c>
      <c r="E17" s="6" t="s">
        <v>23</v>
      </c>
      <c r="F17" s="6">
        <v>2.69</v>
      </c>
      <c r="G17" s="6">
        <v>1500</v>
      </c>
      <c r="H17" s="6">
        <v>6000</v>
      </c>
      <c r="I17" s="10">
        <v>7.68</v>
      </c>
      <c r="J17" s="6" t="s">
        <v>34</v>
      </c>
      <c r="K17" s="6" t="s">
        <v>25</v>
      </c>
      <c r="L17" s="6" t="s">
        <v>49</v>
      </c>
      <c r="M17" s="2">
        <v>4320</v>
      </c>
      <c r="N17" s="2">
        <f t="shared" si="0"/>
        <v>3456</v>
      </c>
      <c r="O17" s="11">
        <f t="shared" si="1"/>
        <v>26542.08</v>
      </c>
      <c r="P17" s="2">
        <v>2899</v>
      </c>
      <c r="Q17" s="11">
        <f t="shared" si="2"/>
        <v>159.407079646018</v>
      </c>
      <c r="R17" s="11">
        <f t="shared" si="3"/>
        <v>1224.24637168142</v>
      </c>
      <c r="S17" s="13" t="s">
        <v>27</v>
      </c>
    </row>
    <row r="18" s="2" customFormat="1" ht="18" customHeight="1" spans="1:19">
      <c r="A18" s="6" t="s">
        <v>53</v>
      </c>
      <c r="B18" s="6" t="s">
        <v>51</v>
      </c>
      <c r="C18" s="6" t="s">
        <v>21</v>
      </c>
      <c r="D18" s="6" t="s">
        <v>33</v>
      </c>
      <c r="E18" s="6" t="s">
        <v>23</v>
      </c>
      <c r="F18" s="6">
        <v>2.69</v>
      </c>
      <c r="G18" s="6">
        <v>1500</v>
      </c>
      <c r="H18" s="6">
        <v>6000</v>
      </c>
      <c r="I18" s="10">
        <v>7.7</v>
      </c>
      <c r="J18" s="6" t="s">
        <v>34</v>
      </c>
      <c r="K18" s="6" t="s">
        <v>25</v>
      </c>
      <c r="L18" s="6" t="s">
        <v>49</v>
      </c>
      <c r="M18" s="2">
        <v>4320</v>
      </c>
      <c r="N18" s="2">
        <f t="shared" si="0"/>
        <v>3456</v>
      </c>
      <c r="O18" s="11">
        <f t="shared" si="1"/>
        <v>26611.2</v>
      </c>
      <c r="P18" s="2">
        <v>2899</v>
      </c>
      <c r="Q18" s="11">
        <f t="shared" si="2"/>
        <v>159.407079646018</v>
      </c>
      <c r="R18" s="11">
        <f t="shared" si="3"/>
        <v>1227.43451327434</v>
      </c>
      <c r="S18" s="13" t="s">
        <v>27</v>
      </c>
    </row>
    <row r="19" s="2" customFormat="1" ht="18" customHeight="1" spans="1:19">
      <c r="A19" s="6" t="s">
        <v>54</v>
      </c>
      <c r="B19" s="6" t="s">
        <v>51</v>
      </c>
      <c r="C19" s="6" t="s">
        <v>21</v>
      </c>
      <c r="D19" s="6" t="s">
        <v>33</v>
      </c>
      <c r="E19" s="6" t="s">
        <v>23</v>
      </c>
      <c r="F19" s="6">
        <v>2.69</v>
      </c>
      <c r="G19" s="6">
        <v>1500</v>
      </c>
      <c r="H19" s="6">
        <v>6000</v>
      </c>
      <c r="I19" s="10">
        <v>6.5</v>
      </c>
      <c r="J19" s="6" t="s">
        <v>34</v>
      </c>
      <c r="K19" s="6" t="s">
        <v>25</v>
      </c>
      <c r="L19" s="6" t="s">
        <v>49</v>
      </c>
      <c r="M19" s="2">
        <v>4320</v>
      </c>
      <c r="N19" s="2">
        <f t="shared" si="0"/>
        <v>3456</v>
      </c>
      <c r="O19" s="11">
        <f t="shared" si="1"/>
        <v>22464</v>
      </c>
      <c r="P19" s="2">
        <v>2899</v>
      </c>
      <c r="Q19" s="11">
        <f t="shared" si="2"/>
        <v>159.407079646018</v>
      </c>
      <c r="R19" s="11">
        <f t="shared" si="3"/>
        <v>1036.14601769912</v>
      </c>
      <c r="S19" s="13" t="s">
        <v>27</v>
      </c>
    </row>
    <row r="20" s="2" customFormat="1" ht="18" customHeight="1" spans="1:19">
      <c r="A20" s="6" t="s">
        <v>55</v>
      </c>
      <c r="B20" s="6" t="s">
        <v>56</v>
      </c>
      <c r="C20" s="6" t="s">
        <v>21</v>
      </c>
      <c r="D20" s="6" t="s">
        <v>22</v>
      </c>
      <c r="E20" s="6" t="s">
        <v>23</v>
      </c>
      <c r="F20" s="6">
        <v>1.9</v>
      </c>
      <c r="G20" s="6">
        <v>1250</v>
      </c>
      <c r="H20" s="6">
        <v>4000</v>
      </c>
      <c r="I20" s="10">
        <v>1.34</v>
      </c>
      <c r="J20" s="6" t="s">
        <v>24</v>
      </c>
      <c r="K20" s="6" t="s">
        <v>25</v>
      </c>
      <c r="L20" s="6" t="s">
        <v>26</v>
      </c>
      <c r="M20" s="2">
        <v>4320</v>
      </c>
      <c r="N20" s="2">
        <f t="shared" si="0"/>
        <v>3456</v>
      </c>
      <c r="O20" s="11">
        <f t="shared" si="1"/>
        <v>4631.04</v>
      </c>
      <c r="P20" s="2">
        <v>2924</v>
      </c>
      <c r="Q20" s="11">
        <f t="shared" si="2"/>
        <v>134.407079646018</v>
      </c>
      <c r="R20" s="11">
        <f t="shared" si="3"/>
        <v>180.105486725664</v>
      </c>
      <c r="S20" s="13" t="s">
        <v>27</v>
      </c>
    </row>
    <row r="21" s="2" customFormat="1" ht="18" customHeight="1" spans="1:19">
      <c r="A21" s="6" t="s">
        <v>57</v>
      </c>
      <c r="B21" s="6" t="s">
        <v>58</v>
      </c>
      <c r="C21" s="6" t="s">
        <v>21</v>
      </c>
      <c r="D21" s="6" t="s">
        <v>22</v>
      </c>
      <c r="E21" s="6" t="s">
        <v>23</v>
      </c>
      <c r="F21" s="6">
        <v>1.9</v>
      </c>
      <c r="G21" s="6">
        <v>1250</v>
      </c>
      <c r="H21" s="6">
        <v>4000</v>
      </c>
      <c r="I21" s="10">
        <v>1.38</v>
      </c>
      <c r="J21" s="6" t="s">
        <v>24</v>
      </c>
      <c r="K21" s="6" t="s">
        <v>25</v>
      </c>
      <c r="L21" s="6" t="s">
        <v>26</v>
      </c>
      <c r="M21" s="2">
        <v>4320</v>
      </c>
      <c r="N21" s="2">
        <f t="shared" si="0"/>
        <v>3456</v>
      </c>
      <c r="O21" s="11">
        <f t="shared" si="1"/>
        <v>4769.28</v>
      </c>
      <c r="P21" s="2">
        <v>2924</v>
      </c>
      <c r="Q21" s="11">
        <f t="shared" si="2"/>
        <v>134.407079646018</v>
      </c>
      <c r="R21" s="11">
        <f t="shared" si="3"/>
        <v>185.481769911505</v>
      </c>
      <c r="S21" s="13" t="s">
        <v>27</v>
      </c>
    </row>
    <row r="22" s="2" customFormat="1" ht="18" customHeight="1" spans="1:19">
      <c r="A22" s="6" t="s">
        <v>59</v>
      </c>
      <c r="B22" s="6" t="s">
        <v>60</v>
      </c>
      <c r="C22" s="6" t="s">
        <v>21</v>
      </c>
      <c r="D22" s="6" t="s">
        <v>22</v>
      </c>
      <c r="E22" s="6" t="s">
        <v>23</v>
      </c>
      <c r="F22" s="6">
        <v>1.9</v>
      </c>
      <c r="G22" s="6">
        <v>1250</v>
      </c>
      <c r="H22" s="6">
        <v>4000</v>
      </c>
      <c r="I22" s="10">
        <v>0.38</v>
      </c>
      <c r="J22" s="6" t="s">
        <v>24</v>
      </c>
      <c r="K22" s="6" t="s">
        <v>25</v>
      </c>
      <c r="L22" s="6" t="s">
        <v>26</v>
      </c>
      <c r="M22" s="2">
        <v>4320</v>
      </c>
      <c r="N22" s="2">
        <f t="shared" si="0"/>
        <v>3456</v>
      </c>
      <c r="O22" s="11">
        <f t="shared" si="1"/>
        <v>1313.28</v>
      </c>
      <c r="P22" s="2">
        <v>2924</v>
      </c>
      <c r="Q22" s="11">
        <f t="shared" si="2"/>
        <v>134.407079646018</v>
      </c>
      <c r="R22" s="11">
        <f t="shared" si="3"/>
        <v>51.0746902654868</v>
      </c>
      <c r="S22" s="13" t="s">
        <v>27</v>
      </c>
    </row>
    <row r="23" s="2" customFormat="1" ht="18" customHeight="1" spans="1:19">
      <c r="A23" s="6" t="s">
        <v>61</v>
      </c>
      <c r="B23" s="6" t="s">
        <v>60</v>
      </c>
      <c r="C23" s="6" t="s">
        <v>21</v>
      </c>
      <c r="D23" s="6" t="s">
        <v>22</v>
      </c>
      <c r="E23" s="6" t="s">
        <v>23</v>
      </c>
      <c r="F23" s="6">
        <v>2.9</v>
      </c>
      <c r="G23" s="6">
        <v>1500</v>
      </c>
      <c r="H23" s="6">
        <v>6000</v>
      </c>
      <c r="I23" s="10">
        <v>1.78</v>
      </c>
      <c r="J23" s="6" t="s">
        <v>24</v>
      </c>
      <c r="K23" s="6" t="s">
        <v>25</v>
      </c>
      <c r="L23" s="6" t="s">
        <v>26</v>
      </c>
      <c r="M23" s="2">
        <v>4320</v>
      </c>
      <c r="N23" s="2">
        <f t="shared" si="0"/>
        <v>3456</v>
      </c>
      <c r="O23" s="11">
        <f t="shared" si="1"/>
        <v>6151.68</v>
      </c>
      <c r="P23" s="2">
        <v>2924</v>
      </c>
      <c r="Q23" s="11">
        <f t="shared" si="2"/>
        <v>134.407079646018</v>
      </c>
      <c r="R23" s="11">
        <f t="shared" si="3"/>
        <v>239.244601769912</v>
      </c>
      <c r="S23" s="13" t="s">
        <v>27</v>
      </c>
    </row>
    <row r="24" s="2" customFormat="1" ht="18" customHeight="1" spans="1:19">
      <c r="A24" s="6" t="s">
        <v>62</v>
      </c>
      <c r="B24" s="6" t="s">
        <v>60</v>
      </c>
      <c r="C24" s="6" t="s">
        <v>21</v>
      </c>
      <c r="D24" s="6" t="s">
        <v>22</v>
      </c>
      <c r="E24" s="6" t="s">
        <v>23</v>
      </c>
      <c r="F24" s="6">
        <v>2.9</v>
      </c>
      <c r="G24" s="6">
        <v>1500</v>
      </c>
      <c r="H24" s="6">
        <v>6000</v>
      </c>
      <c r="I24" s="10">
        <v>6.32</v>
      </c>
      <c r="J24" s="6" t="s">
        <v>24</v>
      </c>
      <c r="K24" s="6" t="s">
        <v>25</v>
      </c>
      <c r="L24" s="6" t="s">
        <v>26</v>
      </c>
      <c r="M24" s="2">
        <v>4320</v>
      </c>
      <c r="N24" s="2">
        <f t="shared" si="0"/>
        <v>3456</v>
      </c>
      <c r="O24" s="11">
        <f t="shared" si="1"/>
        <v>21841.92</v>
      </c>
      <c r="P24" s="2">
        <v>2924</v>
      </c>
      <c r="Q24" s="11">
        <f t="shared" si="2"/>
        <v>134.407079646018</v>
      </c>
      <c r="R24" s="11">
        <f t="shared" si="3"/>
        <v>849.452743362833</v>
      </c>
      <c r="S24" s="13" t="s">
        <v>27</v>
      </c>
    </row>
    <row r="25" s="2" customFormat="1" ht="18" customHeight="1" spans="1:19">
      <c r="A25" s="6" t="s">
        <v>63</v>
      </c>
      <c r="B25" s="6" t="s">
        <v>64</v>
      </c>
      <c r="C25" s="6" t="s">
        <v>21</v>
      </c>
      <c r="D25" s="6" t="s">
        <v>33</v>
      </c>
      <c r="E25" s="6" t="s">
        <v>23</v>
      </c>
      <c r="F25" s="6">
        <v>2.69</v>
      </c>
      <c r="G25" s="6">
        <v>1250</v>
      </c>
      <c r="H25" s="6">
        <v>4000</v>
      </c>
      <c r="I25" s="10">
        <v>0.92</v>
      </c>
      <c r="J25" s="6" t="s">
        <v>34</v>
      </c>
      <c r="K25" s="6" t="s">
        <v>25</v>
      </c>
      <c r="L25" s="6" t="s">
        <v>26</v>
      </c>
      <c r="M25" s="2">
        <v>4320</v>
      </c>
      <c r="N25" s="2">
        <f t="shared" si="0"/>
        <v>3456</v>
      </c>
      <c r="O25" s="11">
        <f t="shared" si="1"/>
        <v>3179.52</v>
      </c>
      <c r="P25" s="2">
        <v>2899</v>
      </c>
      <c r="Q25" s="11">
        <f t="shared" si="2"/>
        <v>159.407079646018</v>
      </c>
      <c r="R25" s="11">
        <f t="shared" si="3"/>
        <v>146.654513274336</v>
      </c>
      <c r="S25" s="13" t="s">
        <v>27</v>
      </c>
    </row>
    <row r="26" s="2" customFormat="1" ht="18" customHeight="1" spans="1:19">
      <c r="A26" s="6" t="s">
        <v>65</v>
      </c>
      <c r="B26" s="6" t="s">
        <v>64</v>
      </c>
      <c r="C26" s="6" t="s">
        <v>21</v>
      </c>
      <c r="D26" s="6" t="s">
        <v>22</v>
      </c>
      <c r="E26" s="6" t="s">
        <v>23</v>
      </c>
      <c r="F26" s="6">
        <v>1.9</v>
      </c>
      <c r="G26" s="6">
        <v>1250</v>
      </c>
      <c r="H26" s="6">
        <v>4000</v>
      </c>
      <c r="I26" s="10">
        <v>1.38</v>
      </c>
      <c r="J26" s="6" t="s">
        <v>24</v>
      </c>
      <c r="K26" s="6" t="s">
        <v>25</v>
      </c>
      <c r="L26" s="6" t="s">
        <v>26</v>
      </c>
      <c r="M26" s="2">
        <v>4320</v>
      </c>
      <c r="N26" s="2">
        <f t="shared" si="0"/>
        <v>3456</v>
      </c>
      <c r="O26" s="11">
        <f t="shared" si="1"/>
        <v>4769.28</v>
      </c>
      <c r="P26" s="2">
        <v>2924</v>
      </c>
      <c r="Q26" s="11">
        <f t="shared" si="2"/>
        <v>134.407079646018</v>
      </c>
      <c r="R26" s="11">
        <f t="shared" si="3"/>
        <v>185.481769911505</v>
      </c>
      <c r="S26" s="13" t="s">
        <v>27</v>
      </c>
    </row>
    <row r="27" s="2" customFormat="1" ht="18" customHeight="1" spans="1:19">
      <c r="A27" s="6" t="s">
        <v>66</v>
      </c>
      <c r="B27" s="6" t="s">
        <v>67</v>
      </c>
      <c r="C27" s="6" t="s">
        <v>21</v>
      </c>
      <c r="D27" s="6" t="s">
        <v>22</v>
      </c>
      <c r="E27" s="6" t="s">
        <v>23</v>
      </c>
      <c r="F27" s="6">
        <v>2.15</v>
      </c>
      <c r="G27" s="6">
        <v>1250</v>
      </c>
      <c r="H27" s="6">
        <v>4000</v>
      </c>
      <c r="I27" s="10">
        <v>2.28</v>
      </c>
      <c r="J27" s="6" t="s">
        <v>24</v>
      </c>
      <c r="K27" s="6" t="s">
        <v>25</v>
      </c>
      <c r="L27" s="6" t="s">
        <v>26</v>
      </c>
      <c r="M27" s="2">
        <v>4320</v>
      </c>
      <c r="N27" s="2">
        <f t="shared" si="0"/>
        <v>3456</v>
      </c>
      <c r="O27" s="11">
        <f t="shared" si="1"/>
        <v>7879.68</v>
      </c>
      <c r="P27" s="2">
        <v>2924</v>
      </c>
      <c r="Q27" s="11">
        <f t="shared" si="2"/>
        <v>134.407079646018</v>
      </c>
      <c r="R27" s="11">
        <f t="shared" si="3"/>
        <v>306.448141592921</v>
      </c>
      <c r="S27" s="13" t="s">
        <v>27</v>
      </c>
    </row>
    <row r="28" s="2" customFormat="1" ht="18" customHeight="1" spans="1:19">
      <c r="A28" s="6" t="s">
        <v>68</v>
      </c>
      <c r="B28" s="6" t="s">
        <v>69</v>
      </c>
      <c r="C28" s="6" t="s">
        <v>21</v>
      </c>
      <c r="D28" s="6" t="s">
        <v>70</v>
      </c>
      <c r="E28" s="6" t="s">
        <v>23</v>
      </c>
      <c r="F28" s="6">
        <v>6.3</v>
      </c>
      <c r="G28" s="6">
        <v>1140</v>
      </c>
      <c r="H28" s="6" t="s">
        <v>71</v>
      </c>
      <c r="I28" s="10">
        <v>19.55</v>
      </c>
      <c r="J28" s="6" t="s">
        <v>34</v>
      </c>
      <c r="K28" s="6" t="s">
        <v>72</v>
      </c>
      <c r="L28" s="6" t="s">
        <v>73</v>
      </c>
      <c r="M28" s="2">
        <v>4320</v>
      </c>
      <c r="N28" s="2">
        <f t="shared" si="0"/>
        <v>3456</v>
      </c>
      <c r="O28" s="11">
        <f t="shared" si="1"/>
        <v>67564.8</v>
      </c>
      <c r="P28" s="2">
        <v>2899</v>
      </c>
      <c r="Q28" s="11">
        <f t="shared" si="2"/>
        <v>159.407079646018</v>
      </c>
      <c r="R28" s="11">
        <f t="shared" si="3"/>
        <v>3116.40840707965</v>
      </c>
      <c r="S28" s="13" t="s">
        <v>27</v>
      </c>
    </row>
    <row r="29" s="2" customFormat="1" ht="18" customHeight="1" spans="1:19">
      <c r="A29" s="6" t="s">
        <v>74</v>
      </c>
      <c r="B29" s="6" t="s">
        <v>75</v>
      </c>
      <c r="C29" s="6" t="s">
        <v>21</v>
      </c>
      <c r="D29" s="6" t="s">
        <v>70</v>
      </c>
      <c r="E29" s="6" t="s">
        <v>23</v>
      </c>
      <c r="F29" s="6">
        <v>2.69</v>
      </c>
      <c r="G29" s="6">
        <v>1500</v>
      </c>
      <c r="H29" s="6" t="s">
        <v>71</v>
      </c>
      <c r="I29" s="10">
        <v>10.485</v>
      </c>
      <c r="J29" s="6" t="s">
        <v>34</v>
      </c>
      <c r="K29" s="6" t="s">
        <v>76</v>
      </c>
      <c r="L29" s="6" t="s">
        <v>77</v>
      </c>
      <c r="M29" s="2">
        <v>4320</v>
      </c>
      <c r="N29" s="2">
        <f t="shared" si="0"/>
        <v>3456</v>
      </c>
      <c r="O29" s="11">
        <f t="shared" si="1"/>
        <v>36236.16</v>
      </c>
      <c r="P29" s="2">
        <v>2899</v>
      </c>
      <c r="Q29" s="11">
        <f t="shared" si="2"/>
        <v>159.407079646018</v>
      </c>
      <c r="R29" s="11">
        <f t="shared" si="3"/>
        <v>1671.3832300885</v>
      </c>
      <c r="S29" s="13" t="s">
        <v>27</v>
      </c>
    </row>
    <row r="30" s="2" customFormat="1" ht="18" customHeight="1" spans="1:19">
      <c r="A30" s="6" t="s">
        <v>78</v>
      </c>
      <c r="B30" s="6" t="s">
        <v>79</v>
      </c>
      <c r="C30" s="6" t="s">
        <v>21</v>
      </c>
      <c r="D30" s="6" t="s">
        <v>70</v>
      </c>
      <c r="E30" s="6" t="s">
        <v>23</v>
      </c>
      <c r="F30" s="6">
        <v>2.99</v>
      </c>
      <c r="G30" s="6">
        <v>1500</v>
      </c>
      <c r="H30" s="6" t="s">
        <v>71</v>
      </c>
      <c r="I30" s="10">
        <v>28.74</v>
      </c>
      <c r="J30" s="6" t="s">
        <v>34</v>
      </c>
      <c r="K30" s="6" t="s">
        <v>25</v>
      </c>
      <c r="L30" s="6" t="s">
        <v>49</v>
      </c>
      <c r="M30" s="2">
        <v>4320</v>
      </c>
      <c r="N30" s="2">
        <f t="shared" si="0"/>
        <v>3456</v>
      </c>
      <c r="O30" s="11">
        <f t="shared" si="1"/>
        <v>99325.44</v>
      </c>
      <c r="P30" s="2">
        <v>2899</v>
      </c>
      <c r="Q30" s="11">
        <f t="shared" si="2"/>
        <v>159.407079646018</v>
      </c>
      <c r="R30" s="11">
        <f t="shared" si="3"/>
        <v>4581.35946902655</v>
      </c>
      <c r="S30" s="13" t="s">
        <v>27</v>
      </c>
    </row>
    <row r="31" s="2" customFormat="1" ht="18" customHeight="1" spans="1:19">
      <c r="A31" s="6" t="s">
        <v>80</v>
      </c>
      <c r="B31" s="6" t="s">
        <v>69</v>
      </c>
      <c r="C31" s="6" t="s">
        <v>21</v>
      </c>
      <c r="D31" s="6" t="s">
        <v>81</v>
      </c>
      <c r="E31" s="6" t="s">
        <v>23</v>
      </c>
      <c r="F31" s="6">
        <v>2.7</v>
      </c>
      <c r="G31" s="6">
        <v>1332</v>
      </c>
      <c r="H31" s="6" t="s">
        <v>71</v>
      </c>
      <c r="I31" s="10">
        <v>21.315</v>
      </c>
      <c r="J31" s="6" t="s">
        <v>82</v>
      </c>
      <c r="K31" s="6" t="s">
        <v>25</v>
      </c>
      <c r="L31" s="6" t="s">
        <v>26</v>
      </c>
      <c r="M31" s="2">
        <v>4320</v>
      </c>
      <c r="N31" s="2">
        <f t="shared" si="0"/>
        <v>3456</v>
      </c>
      <c r="O31" s="11">
        <f t="shared" si="1"/>
        <v>73664.64</v>
      </c>
      <c r="P31" s="2">
        <v>2899</v>
      </c>
      <c r="Q31" s="11">
        <f t="shared" si="2"/>
        <v>159.407079646018</v>
      </c>
      <c r="R31" s="11">
        <f t="shared" si="3"/>
        <v>3397.76190265487</v>
      </c>
      <c r="S31" s="13" t="s">
        <v>27</v>
      </c>
    </row>
    <row r="32" s="2" customFormat="1" spans="9:18">
      <c r="I32" s="2">
        <f>SUM(I2:I31)</f>
        <v>165.21</v>
      </c>
      <c r="O32" s="11"/>
      <c r="P32" s="2"/>
      <c r="Q32" s="11">
        <f>R32/I32</f>
        <v>151.868189748312</v>
      </c>
      <c r="R32" s="11">
        <f>SUM(R2:R31)</f>
        <v>25090.1436283186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1"/>
  <sheetViews>
    <sheetView tabSelected="1" workbookViewId="0">
      <selection activeCell="D26" sqref="D26"/>
    </sheetView>
  </sheetViews>
  <sheetFormatPr defaultColWidth="8" defaultRowHeight="12.75"/>
  <cols>
    <col min="1" max="4" width="13.25" style="3" customWidth="1"/>
    <col min="5" max="5" width="19.25" style="3" customWidth="1"/>
    <col min="6" max="8" width="8" style="3"/>
    <col min="9" max="9" width="14.625" style="3" customWidth="1"/>
    <col min="10" max="10" width="8" style="3"/>
    <col min="11" max="11" width="17.875" style="3" customWidth="1"/>
    <col min="12" max="12" width="18" style="3" customWidth="1"/>
    <col min="13" max="20" width="8" style="3"/>
    <col min="21" max="21" width="11.25" style="3"/>
    <col min="22" max="16384" width="8" style="3"/>
  </cols>
  <sheetData>
    <row r="1" s="1" customFormat="1" ht="18" customHeight="1" spans="1:19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7" t="s">
        <v>12</v>
      </c>
      <c r="N1" s="8" t="s">
        <v>13</v>
      </c>
      <c r="O1" s="9" t="s">
        <v>14</v>
      </c>
      <c r="P1" s="8" t="s">
        <v>15</v>
      </c>
      <c r="Q1" s="9" t="s">
        <v>16</v>
      </c>
      <c r="R1" s="9" t="s">
        <v>17</v>
      </c>
      <c r="S1" s="8" t="s">
        <v>18</v>
      </c>
    </row>
    <row r="2" s="2" customFormat="1" ht="23" customHeight="1" spans="1:21">
      <c r="A2" s="6" t="s">
        <v>83</v>
      </c>
      <c r="B2" s="6" t="s">
        <v>20</v>
      </c>
      <c r="C2" s="6" t="s">
        <v>21</v>
      </c>
      <c r="D2" s="6" t="s">
        <v>84</v>
      </c>
      <c r="E2" s="6" t="s">
        <v>85</v>
      </c>
      <c r="F2" s="6">
        <v>2.99</v>
      </c>
      <c r="G2" s="6">
        <v>1500</v>
      </c>
      <c r="H2" s="6">
        <v>6000</v>
      </c>
      <c r="I2" s="10">
        <v>7.06</v>
      </c>
      <c r="J2" s="6" t="s">
        <v>34</v>
      </c>
      <c r="K2" s="6" t="s">
        <v>25</v>
      </c>
      <c r="L2" s="6" t="s">
        <v>26</v>
      </c>
      <c r="M2" s="2">
        <v>4380</v>
      </c>
      <c r="N2" s="2">
        <f t="shared" ref="N2:N19" si="0">M2*0.82</f>
        <v>3591.6</v>
      </c>
      <c r="O2" s="11">
        <f t="shared" ref="O2:O19" si="1">N2*I2</f>
        <v>25356.696</v>
      </c>
      <c r="P2" s="2">
        <v>2899</v>
      </c>
      <c r="Q2" s="11">
        <f t="shared" ref="Q2:Q19" si="2">N2/1.13-P2</f>
        <v>279.407079646018</v>
      </c>
      <c r="R2" s="11">
        <f t="shared" ref="R2:R19" si="3">Q2*I2</f>
        <v>1972.61398230089</v>
      </c>
      <c r="U2" s="2">
        <f t="shared" ref="U2:U19" si="4">M2*I2</f>
        <v>30922.8</v>
      </c>
    </row>
    <row r="3" s="2" customFormat="1" ht="23" customHeight="1" spans="1:21">
      <c r="A3" s="6" t="s">
        <v>86</v>
      </c>
      <c r="B3" s="6" t="s">
        <v>29</v>
      </c>
      <c r="C3" s="6" t="s">
        <v>21</v>
      </c>
      <c r="D3" s="6" t="s">
        <v>84</v>
      </c>
      <c r="E3" s="6" t="s">
        <v>85</v>
      </c>
      <c r="F3" s="6">
        <v>2.69</v>
      </c>
      <c r="G3" s="6">
        <v>1500</v>
      </c>
      <c r="H3" s="6">
        <v>6000</v>
      </c>
      <c r="I3" s="10">
        <v>2.5</v>
      </c>
      <c r="J3" s="6" t="s">
        <v>34</v>
      </c>
      <c r="K3" s="6" t="s">
        <v>25</v>
      </c>
      <c r="L3" s="6" t="s">
        <v>26</v>
      </c>
      <c r="M3" s="2">
        <v>4430</v>
      </c>
      <c r="N3" s="2">
        <f t="shared" si="0"/>
        <v>3632.6</v>
      </c>
      <c r="O3" s="11">
        <f t="shared" si="1"/>
        <v>9081.5</v>
      </c>
      <c r="P3" s="2">
        <v>2899</v>
      </c>
      <c r="Q3" s="11">
        <f t="shared" si="2"/>
        <v>315.690265486726</v>
      </c>
      <c r="R3" s="11">
        <f t="shared" si="3"/>
        <v>789.225663716815</v>
      </c>
      <c r="U3" s="2">
        <f t="shared" si="4"/>
        <v>11075</v>
      </c>
    </row>
    <row r="4" s="2" customFormat="1" ht="23" customHeight="1" spans="1:21">
      <c r="A4" s="6" t="s">
        <v>87</v>
      </c>
      <c r="B4" s="6" t="s">
        <v>29</v>
      </c>
      <c r="C4" s="6" t="s">
        <v>21</v>
      </c>
      <c r="D4" s="6" t="s">
        <v>84</v>
      </c>
      <c r="E4" s="6" t="s">
        <v>85</v>
      </c>
      <c r="F4" s="6">
        <v>5.59</v>
      </c>
      <c r="G4" s="6">
        <v>1500</v>
      </c>
      <c r="H4" s="6">
        <v>6000</v>
      </c>
      <c r="I4" s="10">
        <v>7.93</v>
      </c>
      <c r="J4" s="6" t="s">
        <v>34</v>
      </c>
      <c r="K4" s="6" t="s">
        <v>25</v>
      </c>
      <c r="L4" s="6" t="s">
        <v>26</v>
      </c>
      <c r="M4" s="2">
        <v>4350</v>
      </c>
      <c r="N4" s="2">
        <f t="shared" si="0"/>
        <v>3567</v>
      </c>
      <c r="O4" s="11">
        <f t="shared" si="1"/>
        <v>28286.31</v>
      </c>
      <c r="P4" s="2">
        <v>2899</v>
      </c>
      <c r="Q4" s="11">
        <f t="shared" si="2"/>
        <v>257.637168141593</v>
      </c>
      <c r="R4" s="11">
        <f t="shared" si="3"/>
        <v>2043.06274336283</v>
      </c>
      <c r="U4" s="2">
        <f t="shared" si="4"/>
        <v>34495.5</v>
      </c>
    </row>
    <row r="5" s="2" customFormat="1" ht="23" customHeight="1" spans="1:21">
      <c r="A5" s="6" t="s">
        <v>88</v>
      </c>
      <c r="B5" s="6" t="s">
        <v>29</v>
      </c>
      <c r="C5" s="6" t="s">
        <v>21</v>
      </c>
      <c r="D5" s="6" t="s">
        <v>84</v>
      </c>
      <c r="E5" s="6" t="s">
        <v>85</v>
      </c>
      <c r="F5" s="6">
        <v>5.59</v>
      </c>
      <c r="G5" s="6">
        <v>1500</v>
      </c>
      <c r="H5" s="6">
        <v>6000</v>
      </c>
      <c r="I5" s="10">
        <v>11.12</v>
      </c>
      <c r="J5" s="6" t="s">
        <v>34</v>
      </c>
      <c r="K5" s="6" t="s">
        <v>25</v>
      </c>
      <c r="L5" s="6" t="s">
        <v>26</v>
      </c>
      <c r="M5" s="2">
        <v>4350</v>
      </c>
      <c r="N5" s="2">
        <f t="shared" si="0"/>
        <v>3567</v>
      </c>
      <c r="O5" s="11">
        <f t="shared" si="1"/>
        <v>39665.04</v>
      </c>
      <c r="P5" s="2">
        <v>2899</v>
      </c>
      <c r="Q5" s="11">
        <f t="shared" si="2"/>
        <v>257.637168141593</v>
      </c>
      <c r="R5" s="11">
        <f t="shared" si="3"/>
        <v>2864.92530973451</v>
      </c>
      <c r="U5" s="2">
        <f t="shared" si="4"/>
        <v>48372</v>
      </c>
    </row>
    <row r="6" s="2" customFormat="1" ht="23" customHeight="1" spans="1:21">
      <c r="A6" s="6" t="s">
        <v>89</v>
      </c>
      <c r="B6" s="6" t="s">
        <v>29</v>
      </c>
      <c r="C6" s="6" t="s">
        <v>21</v>
      </c>
      <c r="D6" s="6" t="s">
        <v>84</v>
      </c>
      <c r="E6" s="6" t="s">
        <v>85</v>
      </c>
      <c r="F6" s="6">
        <v>5.59</v>
      </c>
      <c r="G6" s="6">
        <v>1500</v>
      </c>
      <c r="H6" s="6">
        <v>6000</v>
      </c>
      <c r="I6" s="10">
        <v>9.14</v>
      </c>
      <c r="J6" s="6" t="s">
        <v>34</v>
      </c>
      <c r="K6" s="6" t="s">
        <v>25</v>
      </c>
      <c r="L6" s="6" t="s">
        <v>26</v>
      </c>
      <c r="M6" s="2">
        <v>4350</v>
      </c>
      <c r="N6" s="2">
        <f t="shared" si="0"/>
        <v>3567</v>
      </c>
      <c r="O6" s="11">
        <f t="shared" si="1"/>
        <v>32602.38</v>
      </c>
      <c r="P6" s="2">
        <v>2899</v>
      </c>
      <c r="Q6" s="11">
        <f t="shared" si="2"/>
        <v>257.637168141593</v>
      </c>
      <c r="R6" s="11">
        <f t="shared" si="3"/>
        <v>2354.80371681416</v>
      </c>
      <c r="U6" s="2">
        <f t="shared" si="4"/>
        <v>39759</v>
      </c>
    </row>
    <row r="7" s="2" customFormat="1" ht="23" customHeight="1" spans="1:21">
      <c r="A7" s="6" t="s">
        <v>90</v>
      </c>
      <c r="B7" s="6" t="s">
        <v>40</v>
      </c>
      <c r="C7" s="6" t="s">
        <v>21</v>
      </c>
      <c r="D7" s="6" t="s">
        <v>84</v>
      </c>
      <c r="E7" s="6" t="s">
        <v>85</v>
      </c>
      <c r="F7" s="6">
        <v>3.66</v>
      </c>
      <c r="G7" s="6">
        <v>1500</v>
      </c>
      <c r="H7" s="6">
        <v>6000</v>
      </c>
      <c r="I7" s="10">
        <v>2.64</v>
      </c>
      <c r="J7" s="6" t="s">
        <v>34</v>
      </c>
      <c r="K7" s="6" t="s">
        <v>25</v>
      </c>
      <c r="L7" s="6" t="s">
        <v>26</v>
      </c>
      <c r="M7" s="2">
        <v>4350</v>
      </c>
      <c r="N7" s="2">
        <f t="shared" si="0"/>
        <v>3567</v>
      </c>
      <c r="O7" s="11">
        <f t="shared" si="1"/>
        <v>9416.88</v>
      </c>
      <c r="P7" s="2">
        <v>2899</v>
      </c>
      <c r="Q7" s="11">
        <f t="shared" si="2"/>
        <v>257.637168141593</v>
      </c>
      <c r="R7" s="11">
        <f t="shared" si="3"/>
        <v>680.162123893806</v>
      </c>
      <c r="U7" s="2">
        <f t="shared" si="4"/>
        <v>11484</v>
      </c>
    </row>
    <row r="8" s="2" customFormat="1" ht="23" customHeight="1" spans="1:21">
      <c r="A8" s="6" t="s">
        <v>91</v>
      </c>
      <c r="B8" s="6" t="s">
        <v>44</v>
      </c>
      <c r="C8" s="6" t="s">
        <v>21</v>
      </c>
      <c r="D8" s="6" t="s">
        <v>92</v>
      </c>
      <c r="E8" s="6" t="s">
        <v>85</v>
      </c>
      <c r="F8" s="6">
        <v>3.41</v>
      </c>
      <c r="G8" s="6">
        <v>1500</v>
      </c>
      <c r="H8" s="6">
        <v>6000</v>
      </c>
      <c r="I8" s="10">
        <v>7.06</v>
      </c>
      <c r="J8" s="6" t="s">
        <v>34</v>
      </c>
      <c r="K8" s="6" t="s">
        <v>93</v>
      </c>
      <c r="L8" s="6" t="s">
        <v>94</v>
      </c>
      <c r="M8" s="2">
        <v>4350</v>
      </c>
      <c r="N8" s="2">
        <f t="shared" si="0"/>
        <v>3567</v>
      </c>
      <c r="O8" s="11">
        <f t="shared" si="1"/>
        <v>25183.02</v>
      </c>
      <c r="P8" s="2">
        <v>2899</v>
      </c>
      <c r="Q8" s="11">
        <f t="shared" si="2"/>
        <v>257.637168141593</v>
      </c>
      <c r="R8" s="11">
        <f t="shared" si="3"/>
        <v>1818.91840707965</v>
      </c>
      <c r="U8" s="2">
        <f t="shared" si="4"/>
        <v>30711</v>
      </c>
    </row>
    <row r="9" s="2" customFormat="1" ht="23" customHeight="1" spans="1:21">
      <c r="A9" s="6" t="s">
        <v>95</v>
      </c>
      <c r="B9" s="6" t="s">
        <v>44</v>
      </c>
      <c r="C9" s="6" t="s">
        <v>21</v>
      </c>
      <c r="D9" s="6" t="s">
        <v>92</v>
      </c>
      <c r="E9" s="6" t="s">
        <v>85</v>
      </c>
      <c r="F9" s="6">
        <v>3.41</v>
      </c>
      <c r="G9" s="6">
        <v>1500</v>
      </c>
      <c r="H9" s="6">
        <v>6000</v>
      </c>
      <c r="I9" s="10">
        <v>6.8</v>
      </c>
      <c r="J9" s="6" t="s">
        <v>34</v>
      </c>
      <c r="K9" s="6" t="s">
        <v>93</v>
      </c>
      <c r="L9" s="6" t="s">
        <v>94</v>
      </c>
      <c r="M9" s="2">
        <v>4350</v>
      </c>
      <c r="N9" s="2">
        <f t="shared" si="0"/>
        <v>3567</v>
      </c>
      <c r="O9" s="11">
        <f t="shared" si="1"/>
        <v>24255.6</v>
      </c>
      <c r="P9" s="2">
        <v>2899</v>
      </c>
      <c r="Q9" s="11">
        <f t="shared" si="2"/>
        <v>257.637168141593</v>
      </c>
      <c r="R9" s="11">
        <f t="shared" si="3"/>
        <v>1751.93274336283</v>
      </c>
      <c r="U9" s="2">
        <f t="shared" si="4"/>
        <v>29580</v>
      </c>
    </row>
    <row r="10" s="2" customFormat="1" ht="23" customHeight="1" spans="1:21">
      <c r="A10" s="6" t="s">
        <v>96</v>
      </c>
      <c r="B10" s="6" t="s">
        <v>44</v>
      </c>
      <c r="C10" s="6" t="s">
        <v>21</v>
      </c>
      <c r="D10" s="6" t="s">
        <v>92</v>
      </c>
      <c r="E10" s="6" t="s">
        <v>85</v>
      </c>
      <c r="F10" s="6">
        <v>3.41</v>
      </c>
      <c r="G10" s="6">
        <v>1500</v>
      </c>
      <c r="H10" s="6">
        <v>6000</v>
      </c>
      <c r="I10" s="10">
        <v>6.8</v>
      </c>
      <c r="J10" s="6" t="s">
        <v>34</v>
      </c>
      <c r="K10" s="6" t="s">
        <v>93</v>
      </c>
      <c r="L10" s="6" t="s">
        <v>94</v>
      </c>
      <c r="M10" s="2">
        <v>4350</v>
      </c>
      <c r="N10" s="2">
        <f t="shared" si="0"/>
        <v>3567</v>
      </c>
      <c r="O10" s="11">
        <f t="shared" si="1"/>
        <v>24255.6</v>
      </c>
      <c r="P10" s="2">
        <v>2899</v>
      </c>
      <c r="Q10" s="11">
        <f t="shared" si="2"/>
        <v>257.637168141593</v>
      </c>
      <c r="R10" s="11">
        <f t="shared" si="3"/>
        <v>1751.93274336283</v>
      </c>
      <c r="U10" s="2">
        <f t="shared" si="4"/>
        <v>29580</v>
      </c>
    </row>
    <row r="11" s="2" customFormat="1" ht="23" customHeight="1" spans="1:21">
      <c r="A11" s="6" t="s">
        <v>97</v>
      </c>
      <c r="B11" s="6" t="s">
        <v>48</v>
      </c>
      <c r="C11" s="6" t="s">
        <v>21</v>
      </c>
      <c r="D11" s="6" t="s">
        <v>84</v>
      </c>
      <c r="E11" s="6" t="s">
        <v>85</v>
      </c>
      <c r="F11" s="6">
        <v>2.69</v>
      </c>
      <c r="G11" s="6">
        <v>1500</v>
      </c>
      <c r="H11" s="6">
        <v>6000</v>
      </c>
      <c r="I11" s="10">
        <v>1.98</v>
      </c>
      <c r="J11" s="6" t="s">
        <v>34</v>
      </c>
      <c r="K11" s="6" t="s">
        <v>25</v>
      </c>
      <c r="L11" s="6" t="s">
        <v>26</v>
      </c>
      <c r="M11" s="2">
        <v>4430</v>
      </c>
      <c r="N11" s="2">
        <f t="shared" si="0"/>
        <v>3632.6</v>
      </c>
      <c r="O11" s="11">
        <f t="shared" si="1"/>
        <v>7192.548</v>
      </c>
      <c r="P11" s="2">
        <v>2899</v>
      </c>
      <c r="Q11" s="11">
        <f t="shared" si="2"/>
        <v>315.690265486726</v>
      </c>
      <c r="R11" s="11">
        <f t="shared" si="3"/>
        <v>625.066725663717</v>
      </c>
      <c r="U11" s="2">
        <f t="shared" si="4"/>
        <v>8771.4</v>
      </c>
    </row>
    <row r="12" s="2" customFormat="1" ht="23" customHeight="1" spans="1:21">
      <c r="A12" s="6" t="s">
        <v>98</v>
      </c>
      <c r="B12" s="6" t="s">
        <v>79</v>
      </c>
      <c r="C12" s="6" t="s">
        <v>21</v>
      </c>
      <c r="D12" s="6" t="s">
        <v>99</v>
      </c>
      <c r="E12" s="6" t="s">
        <v>100</v>
      </c>
      <c r="F12" s="6">
        <v>4.31</v>
      </c>
      <c r="G12" s="6">
        <v>1250</v>
      </c>
      <c r="H12" s="6" t="s">
        <v>71</v>
      </c>
      <c r="I12" s="10">
        <v>22.555</v>
      </c>
      <c r="J12" s="6" t="s">
        <v>34</v>
      </c>
      <c r="K12" s="6" t="s">
        <v>101</v>
      </c>
      <c r="L12" s="6" t="s">
        <v>102</v>
      </c>
      <c r="M12" s="2">
        <v>4320</v>
      </c>
      <c r="N12" s="2">
        <f t="shared" si="0"/>
        <v>3542.4</v>
      </c>
      <c r="O12" s="11">
        <f t="shared" si="1"/>
        <v>79898.832</v>
      </c>
      <c r="P12" s="2">
        <v>2899</v>
      </c>
      <c r="Q12" s="11">
        <f t="shared" si="2"/>
        <v>235.867256637168</v>
      </c>
      <c r="R12" s="11">
        <f t="shared" si="3"/>
        <v>5319.98597345133</v>
      </c>
      <c r="U12" s="2">
        <f t="shared" si="4"/>
        <v>97437.6</v>
      </c>
    </row>
    <row r="13" s="2" customFormat="1" ht="23" customHeight="1" spans="1:21">
      <c r="A13" s="6" t="s">
        <v>103</v>
      </c>
      <c r="B13" s="6" t="s">
        <v>75</v>
      </c>
      <c r="C13" s="6" t="s">
        <v>21</v>
      </c>
      <c r="D13" s="6" t="s">
        <v>104</v>
      </c>
      <c r="E13" s="6" t="s">
        <v>100</v>
      </c>
      <c r="F13" s="6">
        <v>19</v>
      </c>
      <c r="G13" s="6">
        <v>1490</v>
      </c>
      <c r="H13" s="6" t="s">
        <v>71</v>
      </c>
      <c r="I13" s="10">
        <v>28.75</v>
      </c>
      <c r="J13" s="6" t="s">
        <v>105</v>
      </c>
      <c r="K13" s="6" t="s">
        <v>106</v>
      </c>
      <c r="L13" s="6" t="s">
        <v>107</v>
      </c>
      <c r="M13" s="2">
        <v>4420</v>
      </c>
      <c r="N13" s="2">
        <f t="shared" si="0"/>
        <v>3624.4</v>
      </c>
      <c r="O13" s="11">
        <f t="shared" si="1"/>
        <v>104201.5</v>
      </c>
      <c r="P13" s="2">
        <v>2899</v>
      </c>
      <c r="Q13" s="11">
        <f t="shared" si="2"/>
        <v>308.433628318584</v>
      </c>
      <c r="R13" s="11">
        <f t="shared" si="3"/>
        <v>8867.46681415929</v>
      </c>
      <c r="U13" s="2">
        <f t="shared" si="4"/>
        <v>127075</v>
      </c>
    </row>
    <row r="14" s="2" customFormat="1" ht="23" customHeight="1" spans="1:21">
      <c r="A14" s="6" t="s">
        <v>108</v>
      </c>
      <c r="B14" s="6" t="s">
        <v>79</v>
      </c>
      <c r="C14" s="6" t="s">
        <v>21</v>
      </c>
      <c r="D14" s="6" t="s">
        <v>99</v>
      </c>
      <c r="E14" s="6" t="s">
        <v>100</v>
      </c>
      <c r="F14" s="6">
        <v>4.2</v>
      </c>
      <c r="G14" s="6">
        <v>1260</v>
      </c>
      <c r="H14" s="6" t="s">
        <v>71</v>
      </c>
      <c r="I14" s="10">
        <v>21.125</v>
      </c>
      <c r="J14" s="6" t="s">
        <v>34</v>
      </c>
      <c r="K14" s="6" t="s">
        <v>109</v>
      </c>
      <c r="L14" s="6" t="s">
        <v>110</v>
      </c>
      <c r="M14" s="2">
        <v>4320</v>
      </c>
      <c r="N14" s="2">
        <f t="shared" si="0"/>
        <v>3542.4</v>
      </c>
      <c r="O14" s="11">
        <f t="shared" si="1"/>
        <v>74833.2</v>
      </c>
      <c r="P14" s="2">
        <v>2899</v>
      </c>
      <c r="Q14" s="11">
        <f t="shared" si="2"/>
        <v>235.867256637168</v>
      </c>
      <c r="R14" s="11">
        <f t="shared" si="3"/>
        <v>4982.69579646018</v>
      </c>
      <c r="U14" s="2">
        <f t="shared" si="4"/>
        <v>91260</v>
      </c>
    </row>
    <row r="15" s="2" customFormat="1" ht="23" customHeight="1" spans="1:21">
      <c r="A15" s="6" t="s">
        <v>111</v>
      </c>
      <c r="B15" s="6" t="s">
        <v>79</v>
      </c>
      <c r="C15" s="6" t="s">
        <v>21</v>
      </c>
      <c r="D15" s="6" t="s">
        <v>112</v>
      </c>
      <c r="E15" s="6" t="s">
        <v>100</v>
      </c>
      <c r="F15" s="6">
        <v>4.31</v>
      </c>
      <c r="G15" s="6">
        <v>1240</v>
      </c>
      <c r="H15" s="6" t="s">
        <v>71</v>
      </c>
      <c r="I15" s="10">
        <v>22.45</v>
      </c>
      <c r="J15" s="6" t="s">
        <v>34</v>
      </c>
      <c r="K15" s="6" t="s">
        <v>113</v>
      </c>
      <c r="L15" s="6" t="s">
        <v>114</v>
      </c>
      <c r="M15" s="2">
        <v>4320</v>
      </c>
      <c r="N15" s="2">
        <f t="shared" si="0"/>
        <v>3542.4</v>
      </c>
      <c r="O15" s="11">
        <f t="shared" si="1"/>
        <v>79526.88</v>
      </c>
      <c r="P15" s="2">
        <v>2899</v>
      </c>
      <c r="Q15" s="11">
        <f t="shared" si="2"/>
        <v>235.867256637168</v>
      </c>
      <c r="R15" s="11">
        <f t="shared" si="3"/>
        <v>5295.21991150443</v>
      </c>
      <c r="U15" s="2">
        <f t="shared" si="4"/>
        <v>96984</v>
      </c>
    </row>
    <row r="16" s="2" customFormat="1" ht="23" customHeight="1" spans="1:21">
      <c r="A16" s="6" t="s">
        <v>115</v>
      </c>
      <c r="B16" s="6" t="s">
        <v>79</v>
      </c>
      <c r="C16" s="6" t="s">
        <v>21</v>
      </c>
      <c r="D16" s="6" t="s">
        <v>99</v>
      </c>
      <c r="E16" s="6" t="s">
        <v>100</v>
      </c>
      <c r="F16" s="6">
        <v>4.6</v>
      </c>
      <c r="G16" s="6">
        <v>1290</v>
      </c>
      <c r="H16" s="6" t="s">
        <v>71</v>
      </c>
      <c r="I16" s="10">
        <v>21.83</v>
      </c>
      <c r="J16" s="6" t="s">
        <v>34</v>
      </c>
      <c r="K16" s="6" t="s">
        <v>76</v>
      </c>
      <c r="L16" s="6" t="s">
        <v>116</v>
      </c>
      <c r="M16" s="2">
        <v>4320</v>
      </c>
      <c r="N16" s="2">
        <f t="shared" si="0"/>
        <v>3542.4</v>
      </c>
      <c r="O16" s="11">
        <f t="shared" si="1"/>
        <v>77330.592</v>
      </c>
      <c r="P16" s="2">
        <v>2899</v>
      </c>
      <c r="Q16" s="11">
        <f t="shared" si="2"/>
        <v>235.867256637168</v>
      </c>
      <c r="R16" s="11">
        <f t="shared" si="3"/>
        <v>5148.98221238938</v>
      </c>
      <c r="U16" s="2">
        <f t="shared" si="4"/>
        <v>94305.6</v>
      </c>
    </row>
    <row r="17" s="2" customFormat="1" ht="23" customHeight="1" spans="1:21">
      <c r="A17" s="6" t="s">
        <v>117</v>
      </c>
      <c r="B17" s="6" t="s">
        <v>118</v>
      </c>
      <c r="C17" s="6" t="s">
        <v>21</v>
      </c>
      <c r="D17" s="6" t="s">
        <v>119</v>
      </c>
      <c r="E17" s="6" t="s">
        <v>120</v>
      </c>
      <c r="F17" s="6">
        <v>4.75</v>
      </c>
      <c r="G17" s="6">
        <v>1250</v>
      </c>
      <c r="H17" s="6" t="s">
        <v>71</v>
      </c>
      <c r="I17" s="10">
        <v>19.62</v>
      </c>
      <c r="J17" s="6" t="s">
        <v>24</v>
      </c>
      <c r="K17" s="6" t="s">
        <v>121</v>
      </c>
      <c r="L17" s="6" t="s">
        <v>121</v>
      </c>
      <c r="M17" s="2">
        <v>4550</v>
      </c>
      <c r="N17" s="2">
        <f t="shared" si="0"/>
        <v>3731</v>
      </c>
      <c r="O17" s="11">
        <f t="shared" si="1"/>
        <v>73202.22</v>
      </c>
      <c r="P17" s="2">
        <v>2924</v>
      </c>
      <c r="Q17" s="11">
        <f t="shared" si="2"/>
        <v>377.769911504425</v>
      </c>
      <c r="R17" s="11">
        <f t="shared" si="3"/>
        <v>7411.84566371682</v>
      </c>
      <c r="U17" s="2">
        <f t="shared" si="4"/>
        <v>89271</v>
      </c>
    </row>
    <row r="18" s="2" customFormat="1" ht="23" customHeight="1" spans="1:21">
      <c r="A18" s="6" t="s">
        <v>122</v>
      </c>
      <c r="B18" s="6" t="s">
        <v>123</v>
      </c>
      <c r="C18" s="6" t="s">
        <v>21</v>
      </c>
      <c r="D18" s="6" t="s">
        <v>119</v>
      </c>
      <c r="E18" s="6" t="s">
        <v>120</v>
      </c>
      <c r="F18" s="6">
        <v>4.75</v>
      </c>
      <c r="G18" s="6">
        <v>1260</v>
      </c>
      <c r="H18" s="6" t="s">
        <v>71</v>
      </c>
      <c r="I18" s="10">
        <v>19.14</v>
      </c>
      <c r="J18" s="6" t="s">
        <v>24</v>
      </c>
      <c r="K18" s="6" t="s">
        <v>106</v>
      </c>
      <c r="L18" s="6" t="s">
        <v>124</v>
      </c>
      <c r="M18" s="2">
        <v>4550</v>
      </c>
      <c r="N18" s="2">
        <f t="shared" si="0"/>
        <v>3731</v>
      </c>
      <c r="O18" s="11">
        <f t="shared" si="1"/>
        <v>71411.34</v>
      </c>
      <c r="P18" s="2">
        <v>2924</v>
      </c>
      <c r="Q18" s="11">
        <f t="shared" si="2"/>
        <v>377.769911504425</v>
      </c>
      <c r="R18" s="11">
        <f t="shared" si="3"/>
        <v>7230.5161061947</v>
      </c>
      <c r="U18" s="2">
        <f t="shared" si="4"/>
        <v>87087</v>
      </c>
    </row>
    <row r="19" s="2" customFormat="1" ht="23" customHeight="1" spans="1:21">
      <c r="A19" s="6" t="s">
        <v>125</v>
      </c>
      <c r="B19" s="6" t="s">
        <v>126</v>
      </c>
      <c r="C19" s="6" t="s">
        <v>21</v>
      </c>
      <c r="D19" s="6" t="s">
        <v>127</v>
      </c>
      <c r="E19" s="6" t="s">
        <v>100</v>
      </c>
      <c r="F19" s="6">
        <v>12.54</v>
      </c>
      <c r="G19" s="6">
        <v>1500</v>
      </c>
      <c r="H19" s="6" t="s">
        <v>71</v>
      </c>
      <c r="I19" s="10">
        <v>28.905</v>
      </c>
      <c r="J19" s="6" t="s">
        <v>34</v>
      </c>
      <c r="K19" s="6" t="s">
        <v>121</v>
      </c>
      <c r="L19" s="6" t="s">
        <v>128</v>
      </c>
      <c r="M19" s="2">
        <v>4320</v>
      </c>
      <c r="N19" s="2">
        <f t="shared" si="0"/>
        <v>3542.4</v>
      </c>
      <c r="O19" s="11">
        <f t="shared" si="1"/>
        <v>102393.072</v>
      </c>
      <c r="P19" s="2">
        <v>2899</v>
      </c>
      <c r="Q19" s="11">
        <f t="shared" si="2"/>
        <v>235.867256637168</v>
      </c>
      <c r="R19" s="11">
        <f t="shared" si="3"/>
        <v>6817.74305309735</v>
      </c>
      <c r="U19" s="2">
        <f t="shared" si="4"/>
        <v>124869.6</v>
      </c>
    </row>
    <row r="20" s="2" customFormat="1" spans="9:21">
      <c r="I20" s="2">
        <f>SUM(I2:I19)</f>
        <v>247.405</v>
      </c>
      <c r="N20" s="12">
        <f>O20/I20</f>
        <v>3589.63323295811</v>
      </c>
      <c r="O20" s="11">
        <f>SUM(O2:O19)</f>
        <v>888093.21</v>
      </c>
      <c r="Q20" s="12">
        <f>R20/I20</f>
        <v>273.749922961402</v>
      </c>
      <c r="R20" s="11">
        <f>SUM(R2:R19)</f>
        <v>67727.0996902655</v>
      </c>
      <c r="U20" s="2">
        <f>SUM(U2:U19)</f>
        <v>1083040.5</v>
      </c>
    </row>
    <row r="21" s="2" customFormat="1" spans="15:21">
      <c r="O21" s="11"/>
      <c r="Q21" s="11"/>
      <c r="R21" s="11"/>
      <c r="U21" s="2">
        <f>U20/I20</f>
        <v>4377.60150360745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可利用材明细</vt:lpstr>
      <vt:lpstr>余材现货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JSZPCS_7</dc:creator>
  <cp:lastModifiedBy>冰糖雪梨</cp:lastModifiedBy>
  <dcterms:created xsi:type="dcterms:W3CDTF">2023-09-06T10:28:28Z</dcterms:created>
  <dcterms:modified xsi:type="dcterms:W3CDTF">2023-09-06T10:31:11Z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